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960" windowHeight="9680" activeTab="0"/>
  </bookViews>
  <sheets>
    <sheet name="資料９" sheetId="1" r:id="rId1"/>
    <sheet name="資料８" sheetId="2" r:id="rId2"/>
    <sheet name="資料１" sheetId="3" r:id="rId3"/>
  </sheets>
  <definedNames>
    <definedName name="_xlnm.Print_Area" localSheetId="2">'資料１'!$A$1:$I$38</definedName>
    <definedName name="_xlnm.Print_Area" localSheetId="1">'資料８'!$B$3:$O$33</definedName>
    <definedName name="_xlnm.Print_Area" localSheetId="0">'資料９'!$A$2:$M$34</definedName>
  </definedNames>
  <calcPr fullCalcOnLoad="1"/>
</workbook>
</file>

<file path=xl/sharedStrings.xml><?xml version="1.0" encoding="utf-8"?>
<sst xmlns="http://schemas.openxmlformats.org/spreadsheetml/2006/main" count="45" uniqueCount="35">
  <si>
    <t>空気カーマの百分率</t>
  </si>
  <si>
    <t>鉛</t>
  </si>
  <si>
    <t>半価層</t>
  </si>
  <si>
    <t>1/10価層</t>
  </si>
  <si>
    <t>鉄</t>
  </si>
  <si>
    <t>石膏</t>
  </si>
  <si>
    <t>木材</t>
  </si>
  <si>
    <t>コンクリート</t>
  </si>
  <si>
    <t>ガラス</t>
  </si>
  <si>
    <r>
      <t>換算係数</t>
    </r>
    <r>
      <rPr>
        <vertAlign val="superscript"/>
        <sz val="11"/>
        <rFont val="ＭＳ Ｐゴシック"/>
        <family val="3"/>
      </rPr>
      <t>１）</t>
    </r>
    <r>
      <rPr>
        <sz val="11"/>
        <rFont val="ＭＳ Ｐゴシック"/>
        <family val="0"/>
      </rPr>
      <t>　(E/Ka）</t>
    </r>
  </si>
  <si>
    <r>
      <t>実効線量</t>
    </r>
    <r>
      <rPr>
        <vertAlign val="superscript"/>
        <sz val="11"/>
        <rFont val="ＭＳ Ｐゴシック"/>
        <family val="3"/>
      </rPr>
      <t>２）</t>
    </r>
    <r>
      <rPr>
        <sz val="11"/>
        <rFont val="ＭＳ Ｐゴシック"/>
        <family val="0"/>
      </rPr>
      <t xml:space="preserve">  （μSv/mAs)</t>
    </r>
  </si>
  <si>
    <t>　実効線量＝空気カーマ×換算係数</t>
  </si>
  <si>
    <r>
      <t>0.295</t>
    </r>
    <r>
      <rPr>
        <vertAlign val="superscript"/>
        <sz val="11"/>
        <rFont val="ＭＳ Ｐゴシック"/>
        <family val="3"/>
      </rPr>
      <t>３）</t>
    </r>
  </si>
  <si>
    <r>
      <t>0.624</t>
    </r>
    <r>
      <rPr>
        <vertAlign val="superscript"/>
        <sz val="11"/>
        <rFont val="ＭＳ Ｐゴシック"/>
        <family val="3"/>
      </rPr>
      <t>３）</t>
    </r>
  </si>
  <si>
    <r>
      <t>1.220</t>
    </r>
    <r>
      <rPr>
        <vertAlign val="superscript"/>
        <sz val="11"/>
        <rFont val="ＭＳ Ｐゴシック"/>
        <family val="3"/>
      </rPr>
      <t>３)</t>
    </r>
  </si>
  <si>
    <r>
      <t>1.367</t>
    </r>
    <r>
      <rPr>
        <vertAlign val="superscript"/>
        <sz val="11"/>
        <rFont val="ＭＳ Ｐゴシック"/>
        <family val="3"/>
      </rPr>
      <t>３）</t>
    </r>
  </si>
  <si>
    <r>
      <t>1.424</t>
    </r>
    <r>
      <rPr>
        <vertAlign val="superscript"/>
        <sz val="11"/>
        <rFont val="ＭＳ Ｐゴシック"/>
        <family val="3"/>
      </rPr>
      <t>３）</t>
    </r>
  </si>
  <si>
    <t>1)</t>
  </si>
  <si>
    <t>2)</t>
  </si>
  <si>
    <t>3)</t>
  </si>
  <si>
    <t>　ラグランジェ補間して求めた値。</t>
  </si>
  <si>
    <t>（単位：mm）</t>
  </si>
  <si>
    <t>管電圧　　　　(kV)</t>
  </si>
  <si>
    <t>資料　1　エックス線装置の管電圧と利用線錐方向の１メートルの距離における</t>
  </si>
  <si>
    <r>
      <t>空気カーマ</t>
    </r>
    <r>
      <rPr>
        <sz val="11"/>
        <rFont val="ＭＳ Ｐゴシック"/>
        <family val="0"/>
      </rPr>
      <t>・換算係数及び実効線量</t>
    </r>
  </si>
  <si>
    <r>
      <t>管電圧　　　(</t>
    </r>
    <r>
      <rPr>
        <sz val="11"/>
        <rFont val="ＭＳ Ｐゴシック"/>
        <family val="0"/>
      </rPr>
      <t>kV)</t>
    </r>
  </si>
  <si>
    <t>　エックス線装置の管電圧によるエネルギースペクトルが光子エネルギーに対応するとして、該当する換算係数を用いる。また、エックス線のエネルギースペクトルは、発生時のものと吸収又は散乱後とでは異なっているが、漏えい線量の算定に当たって、発生時のエネルギーの換算係数を用いる。なお、管電圧が80kVを超える場合は、換算係数の最大値1.433を用いる。</t>
  </si>
  <si>
    <r>
      <t>資料　８　大幅に減衰したエックス線の広いビームに対する半価層（ｔ</t>
    </r>
    <r>
      <rPr>
        <b/>
        <vertAlign val="subscript"/>
        <sz val="12"/>
        <rFont val="ＭＳ Ｐゴシック"/>
        <family val="3"/>
      </rPr>
      <t>１/２</t>
    </r>
    <r>
      <rPr>
        <b/>
        <sz val="12"/>
        <rFont val="ＭＳ Ｐゴシック"/>
        <family val="3"/>
      </rPr>
      <t>）及び1/10価層（ｔ</t>
    </r>
    <r>
      <rPr>
        <b/>
        <vertAlign val="subscript"/>
        <sz val="12"/>
        <rFont val="ＭＳ Ｐゴシック"/>
        <family val="3"/>
      </rPr>
      <t>１/１０</t>
    </r>
    <r>
      <rPr>
        <b/>
        <sz val="12"/>
        <rFont val="ＭＳ Ｐゴシック"/>
        <family val="3"/>
      </rPr>
      <t>）</t>
    </r>
  </si>
  <si>
    <r>
      <rPr>
        <sz val="11"/>
        <rFont val="ＭＳ Ｐゴシック"/>
        <family val="0"/>
      </rPr>
      <t>表１のパラメータを用いて式（４）により、半価層は透過率１×10</t>
    </r>
    <r>
      <rPr>
        <vertAlign val="superscript"/>
        <sz val="11"/>
        <rFont val="ＭＳ Ｐゴシック"/>
        <family val="3"/>
      </rPr>
      <t>ー４</t>
    </r>
    <r>
      <rPr>
        <sz val="11"/>
        <rFont val="ＭＳ Ｐゴシック"/>
        <family val="0"/>
      </rPr>
      <t>から５×１０</t>
    </r>
    <r>
      <rPr>
        <vertAlign val="superscript"/>
        <sz val="11"/>
        <rFont val="ＭＳ Ｐゴシック"/>
        <family val="3"/>
      </rPr>
      <t>－５</t>
    </r>
    <r>
      <rPr>
        <sz val="11"/>
        <rFont val="ＭＳ Ｐゴシック"/>
        <family val="0"/>
      </rPr>
      <t>、1/10価層は透過率１×10</t>
    </r>
    <r>
      <rPr>
        <vertAlign val="superscript"/>
        <sz val="11"/>
        <rFont val="ＭＳ Ｐゴシック"/>
        <family val="3"/>
      </rPr>
      <t>ー４</t>
    </r>
    <r>
      <rPr>
        <sz val="11"/>
        <rFont val="ＭＳ Ｐゴシック"/>
        <family val="0"/>
      </rPr>
      <t>から１×１０</t>
    </r>
    <r>
      <rPr>
        <vertAlign val="superscript"/>
        <sz val="11"/>
        <rFont val="ＭＳ Ｐゴシック"/>
        <family val="3"/>
      </rPr>
      <t>－５</t>
    </r>
    <r>
      <rPr>
        <sz val="11"/>
        <rFont val="ＭＳ Ｐゴシック"/>
        <family val="0"/>
      </rPr>
      <t>の</t>
    </r>
  </si>
  <si>
    <r>
      <t>資料　９　散乱角90度における照射野400cm</t>
    </r>
    <r>
      <rPr>
        <vertAlign val="superscript"/>
        <sz val="12"/>
        <rFont val="ＭＳ Ｐゴシック"/>
        <family val="3"/>
      </rPr>
      <t>２</t>
    </r>
    <r>
      <rPr>
        <sz val="12"/>
        <rFont val="ＭＳ Ｐゴシック"/>
        <family val="3"/>
      </rPr>
      <t>の組織類似ファントムから１メートルの距離</t>
    </r>
  </si>
  <si>
    <r>
      <t>　</t>
    </r>
    <r>
      <rPr>
        <sz val="10"/>
        <rFont val="ＭＳ Ｐゴシック"/>
        <family val="3"/>
      </rPr>
      <t>散乱角90度について、式(5)より求めた</t>
    </r>
    <r>
      <rPr>
        <sz val="11"/>
        <rFont val="ＭＳ Ｐゴシック"/>
        <family val="0"/>
      </rPr>
      <t>。</t>
    </r>
  </si>
  <si>
    <r>
      <t>管電圧　　（</t>
    </r>
    <r>
      <rPr>
        <b/>
        <sz val="11"/>
        <rFont val="ＭＳ Ｐゴシック"/>
        <family val="0"/>
      </rPr>
      <t>kV</t>
    </r>
    <r>
      <rPr>
        <b/>
        <sz val="11"/>
        <rFont val="ＭＳ Ｐゴシック"/>
        <family val="0"/>
      </rPr>
      <t>）</t>
    </r>
  </si>
  <si>
    <r>
      <t>空気カーマ  　　
　（μ</t>
    </r>
    <r>
      <rPr>
        <sz val="11"/>
        <rFont val="ＭＳ Ｐゴシック"/>
        <family val="0"/>
      </rPr>
      <t>Gy</t>
    </r>
    <r>
      <rPr>
        <sz val="11"/>
        <rFont val="ＭＳ Ｐゴシック"/>
        <family val="0"/>
      </rPr>
      <t>/mAs）</t>
    </r>
  </si>
  <si>
    <t>における空気カーマのファントムに入射する一次エックス線に対する百分率</t>
  </si>
  <si>
    <r>
      <t>しゃへい体の厚さの差の値として求めた。（コンクリートの密度は2.35g/cm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。）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</si>
</sst>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_ "/>
    <numFmt numFmtId="180" formatCode="0.000_ "/>
    <numFmt numFmtId="181" formatCode="0.0000_ "/>
    <numFmt numFmtId="182" formatCode="0.00_ "/>
    <numFmt numFmtId="183" formatCode="0_ "/>
    <numFmt numFmtId="184" formatCode="0.000000_ "/>
    <numFmt numFmtId="185" formatCode="0.0000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7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23" borderId="0" xfId="0" applyFont="1" applyFill="1" applyAlignment="1">
      <alignment horizontal="right"/>
    </xf>
    <xf numFmtId="177" fontId="0" fillId="2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/>
    </xf>
    <xf numFmtId="182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="75" zoomScaleNormal="75" zoomScalePageLayoutView="0" workbookViewId="0" topLeftCell="A1">
      <selection activeCell="A2" sqref="A2"/>
    </sheetView>
  </sheetViews>
  <sheetFormatPr defaultColWidth="8.875" defaultRowHeight="13.5"/>
  <cols>
    <col min="1" max="3" width="8.875" style="0" customWidth="1"/>
    <col min="4" max="4" width="8.625" style="0" customWidth="1"/>
    <col min="5" max="5" width="10.125" style="0" customWidth="1"/>
    <col min="6" max="30" width="5.125" style="0" customWidth="1"/>
  </cols>
  <sheetData>
    <row r="2" spans="1:10" ht="18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>
      <c r="A3" s="59"/>
      <c r="B3" s="59" t="s">
        <v>33</v>
      </c>
      <c r="C3" s="59"/>
      <c r="D3" s="59"/>
      <c r="E3" s="59"/>
      <c r="F3" s="59"/>
      <c r="G3" s="59"/>
      <c r="H3" s="59"/>
      <c r="I3" s="59"/>
      <c r="J3" s="59"/>
    </row>
    <row r="4" ht="16.5">
      <c r="B4" t="s">
        <v>30</v>
      </c>
    </row>
    <row r="5" ht="18" thickBot="1"/>
    <row r="6" spans="4:5" ht="16.5">
      <c r="D6" s="65" t="s">
        <v>31</v>
      </c>
      <c r="E6" s="67" t="s">
        <v>0</v>
      </c>
    </row>
    <row r="7" spans="4:5" ht="26.25" customHeight="1">
      <c r="D7" s="66"/>
      <c r="E7" s="68"/>
    </row>
    <row r="8" spans="4:5" ht="18">
      <c r="D8" s="1">
        <v>25</v>
      </c>
      <c r="E8" s="3">
        <f>(0.016*(D8-125)+8.43-0.111*90+0.000983*POWER(90,2)-0.00000174*POWER(90,3))*400/10000</f>
        <v>0.14135359999999997</v>
      </c>
    </row>
    <row r="9" spans="4:5" ht="18">
      <c r="D9" s="1">
        <v>30</v>
      </c>
      <c r="E9" s="3">
        <f aca="true" t="shared" si="0" ref="E9:E33">(0.016*(D9-125)+8.43-0.111*90+0.000983*POWER(90,2)-0.00000174*POWER(90,3))*400/10000</f>
        <v>0.14455359999999995</v>
      </c>
    </row>
    <row r="10" spans="4:5" ht="18">
      <c r="D10" s="1">
        <v>35</v>
      </c>
      <c r="E10" s="3">
        <f t="shared" si="0"/>
        <v>0.14775359999999996</v>
      </c>
    </row>
    <row r="11" spans="4:5" ht="18">
      <c r="D11" s="1">
        <v>40</v>
      </c>
      <c r="E11" s="3">
        <f t="shared" si="0"/>
        <v>0.1509535999999999</v>
      </c>
    </row>
    <row r="12" spans="4:5" ht="18">
      <c r="D12" s="1">
        <v>45</v>
      </c>
      <c r="E12" s="3">
        <f t="shared" si="0"/>
        <v>0.15415359999999992</v>
      </c>
    </row>
    <row r="13" spans="4:5" ht="18">
      <c r="D13" s="1">
        <v>50</v>
      </c>
      <c r="E13" s="3">
        <f t="shared" si="0"/>
        <v>0.15735359999999993</v>
      </c>
    </row>
    <row r="14" spans="4:5" ht="18">
      <c r="D14" s="1">
        <v>55</v>
      </c>
      <c r="E14" s="3">
        <f t="shared" si="0"/>
        <v>0.16055359999999994</v>
      </c>
    </row>
    <row r="15" spans="4:5" ht="18">
      <c r="D15" s="1">
        <v>60</v>
      </c>
      <c r="E15" s="3">
        <f t="shared" si="0"/>
        <v>0.16375359999999994</v>
      </c>
    </row>
    <row r="16" spans="4:5" ht="18">
      <c r="D16" s="1">
        <v>65</v>
      </c>
      <c r="E16" s="3">
        <f t="shared" si="0"/>
        <v>0.16695359999999992</v>
      </c>
    </row>
    <row r="17" spans="4:5" ht="18">
      <c r="D17" s="1">
        <v>70</v>
      </c>
      <c r="E17" s="3">
        <f t="shared" si="0"/>
        <v>0.17015359999999993</v>
      </c>
    </row>
    <row r="18" spans="4:5" ht="18">
      <c r="D18" s="1">
        <v>75</v>
      </c>
      <c r="E18" s="3">
        <f t="shared" si="0"/>
        <v>0.17335359999999994</v>
      </c>
    </row>
    <row r="19" spans="4:5" ht="18">
      <c r="D19" s="1">
        <v>80</v>
      </c>
      <c r="E19" s="3">
        <f t="shared" si="0"/>
        <v>0.17655359999999995</v>
      </c>
    </row>
    <row r="20" spans="4:5" ht="18">
      <c r="D20" s="1">
        <v>85</v>
      </c>
      <c r="E20" s="3">
        <f t="shared" si="0"/>
        <v>0.17975359999999996</v>
      </c>
    </row>
    <row r="21" spans="4:5" ht="18">
      <c r="D21" s="64">
        <v>90</v>
      </c>
      <c r="E21" s="3">
        <f t="shared" si="0"/>
        <v>0.1829535999999999</v>
      </c>
    </row>
    <row r="22" spans="4:5" ht="18">
      <c r="D22" s="64">
        <v>95</v>
      </c>
      <c r="E22" s="3">
        <f t="shared" si="0"/>
        <v>0.18615359999999992</v>
      </c>
    </row>
    <row r="23" spans="4:5" ht="18">
      <c r="D23" s="64">
        <v>100</v>
      </c>
      <c r="E23" s="3">
        <f t="shared" si="0"/>
        <v>0.18935359999999993</v>
      </c>
    </row>
    <row r="24" spans="4:5" ht="18">
      <c r="D24" s="64">
        <v>105</v>
      </c>
      <c r="E24" s="3">
        <f t="shared" si="0"/>
        <v>0.1925535999999999</v>
      </c>
    </row>
    <row r="25" spans="4:5" ht="18">
      <c r="D25" s="64">
        <v>110</v>
      </c>
      <c r="E25" s="3">
        <f t="shared" si="0"/>
        <v>0.19575359999999994</v>
      </c>
    </row>
    <row r="26" spans="4:5" ht="18">
      <c r="D26" s="64">
        <v>115</v>
      </c>
      <c r="E26" s="3">
        <f t="shared" si="0"/>
        <v>0.19895359999999992</v>
      </c>
    </row>
    <row r="27" spans="4:5" ht="18">
      <c r="D27" s="64">
        <v>120</v>
      </c>
      <c r="E27" s="3">
        <f t="shared" si="0"/>
        <v>0.20215359999999993</v>
      </c>
    </row>
    <row r="28" spans="4:5" ht="18">
      <c r="D28" s="64">
        <v>125</v>
      </c>
      <c r="E28" s="3">
        <f t="shared" si="0"/>
        <v>0.20535359999999991</v>
      </c>
    </row>
    <row r="29" spans="4:5" ht="18">
      <c r="D29" s="64">
        <v>130</v>
      </c>
      <c r="E29" s="3">
        <f t="shared" si="0"/>
        <v>0.20855359999999995</v>
      </c>
    </row>
    <row r="30" spans="4:5" ht="18">
      <c r="D30" s="64">
        <v>135</v>
      </c>
      <c r="E30" s="3">
        <f t="shared" si="0"/>
        <v>0.21175359999999996</v>
      </c>
    </row>
    <row r="31" spans="4:5" ht="18">
      <c r="D31" s="1">
        <v>140</v>
      </c>
      <c r="E31" s="3">
        <f t="shared" si="0"/>
        <v>0.21495359999999997</v>
      </c>
    </row>
    <row r="32" spans="4:5" ht="18">
      <c r="D32" s="1">
        <v>145</v>
      </c>
      <c r="E32" s="3">
        <f t="shared" si="0"/>
        <v>0.21815359999999995</v>
      </c>
    </row>
    <row r="33" spans="4:5" ht="18.75" thickBot="1">
      <c r="D33" s="2">
        <v>150</v>
      </c>
      <c r="E33" s="4">
        <f t="shared" si="0"/>
        <v>0.22135359999999996</v>
      </c>
    </row>
    <row r="40" spans="4:14" ht="18">
      <c r="D40" s="63"/>
      <c r="G40" s="58"/>
      <c r="H40" s="58"/>
      <c r="I40" s="58"/>
      <c r="J40" s="58"/>
      <c r="K40" s="58"/>
      <c r="L40" s="58"/>
      <c r="M40" s="58"/>
      <c r="N40" s="58"/>
    </row>
  </sheetData>
  <sheetProtection/>
  <mergeCells count="2"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2"/>
  <sheetViews>
    <sheetView zoomScale="75" zoomScaleNormal="75" zoomScalePageLayoutView="0" workbookViewId="0" topLeftCell="A1">
      <selection activeCell="B3" sqref="B3"/>
    </sheetView>
  </sheetViews>
  <sheetFormatPr defaultColWidth="8.875" defaultRowHeight="13.5"/>
  <cols>
    <col min="1" max="1" width="8.875" style="0" customWidth="1"/>
    <col min="2" max="2" width="7.50390625" style="0" customWidth="1"/>
    <col min="3" max="13" width="8.875" style="0" customWidth="1"/>
    <col min="14" max="14" width="9.125" style="0" customWidth="1"/>
  </cols>
  <sheetData>
    <row r="3" ht="18">
      <c r="B3" s="37" t="s">
        <v>27</v>
      </c>
    </row>
    <row r="4" ht="16.5">
      <c r="C4" t="s">
        <v>28</v>
      </c>
    </row>
    <row r="5" ht="16.5">
      <c r="C5" t="s">
        <v>34</v>
      </c>
    </row>
    <row r="6" ht="18.75" thickBot="1">
      <c r="N6" s="59" t="s">
        <v>21</v>
      </c>
    </row>
    <row r="7" spans="2:14" ht="18">
      <c r="B7" s="73" t="s">
        <v>22</v>
      </c>
      <c r="C7" s="71" t="s">
        <v>1</v>
      </c>
      <c r="D7" s="72"/>
      <c r="E7" s="69" t="s">
        <v>7</v>
      </c>
      <c r="F7" s="70"/>
      <c r="G7" s="69" t="s">
        <v>4</v>
      </c>
      <c r="H7" s="70"/>
      <c r="I7" s="71" t="s">
        <v>8</v>
      </c>
      <c r="J7" s="72"/>
      <c r="K7" s="69" t="s">
        <v>5</v>
      </c>
      <c r="L7" s="70"/>
      <c r="M7" s="69" t="s">
        <v>6</v>
      </c>
      <c r="N7" s="70"/>
    </row>
    <row r="8" spans="2:14" ht="18.75" thickBot="1">
      <c r="B8" s="74"/>
      <c r="C8" s="46" t="s">
        <v>2</v>
      </c>
      <c r="D8" s="47" t="s">
        <v>3</v>
      </c>
      <c r="E8" s="2" t="s">
        <v>2</v>
      </c>
      <c r="F8" s="48" t="s">
        <v>3</v>
      </c>
      <c r="G8" s="2" t="s">
        <v>2</v>
      </c>
      <c r="H8" s="48" t="s">
        <v>3</v>
      </c>
      <c r="I8" s="46" t="s">
        <v>2</v>
      </c>
      <c r="J8" s="47" t="s">
        <v>3</v>
      </c>
      <c r="K8" s="2" t="s">
        <v>2</v>
      </c>
      <c r="L8" s="48" t="s">
        <v>3</v>
      </c>
      <c r="M8" s="2" t="s">
        <v>2</v>
      </c>
      <c r="N8" s="48" t="s">
        <v>3</v>
      </c>
    </row>
    <row r="9" spans="2:14" ht="18">
      <c r="B9" s="14">
        <v>25</v>
      </c>
      <c r="C9" s="10">
        <v>0.012</v>
      </c>
      <c r="D9" s="17">
        <v>0.04</v>
      </c>
      <c r="E9" s="21">
        <v>1.36</v>
      </c>
      <c r="F9" s="22">
        <v>4.74</v>
      </c>
      <c r="G9" s="34">
        <v>0.061</v>
      </c>
      <c r="H9" s="22">
        <v>0.21</v>
      </c>
      <c r="I9" s="30">
        <v>1.44</v>
      </c>
      <c r="J9" s="27">
        <v>5</v>
      </c>
      <c r="K9" s="21">
        <v>3.53</v>
      </c>
      <c r="L9" s="9">
        <v>12.2</v>
      </c>
      <c r="M9" s="33">
        <v>23.8</v>
      </c>
      <c r="N9" s="9">
        <v>81.8</v>
      </c>
    </row>
    <row r="10" spans="2:14" ht="18">
      <c r="B10" s="15">
        <v>30</v>
      </c>
      <c r="C10" s="11">
        <v>0.015</v>
      </c>
      <c r="D10" s="18">
        <v>0.053</v>
      </c>
      <c r="E10" s="23">
        <v>1.86</v>
      </c>
      <c r="F10" s="3">
        <v>6.41</v>
      </c>
      <c r="G10" s="34">
        <v>0.08</v>
      </c>
      <c r="H10" s="6">
        <v>0.28</v>
      </c>
      <c r="I10" s="12">
        <v>1.96</v>
      </c>
      <c r="J10" s="18">
        <v>6.74</v>
      </c>
      <c r="K10" s="23">
        <v>4.84</v>
      </c>
      <c r="L10" s="5">
        <v>16.7</v>
      </c>
      <c r="M10" s="34">
        <v>28.5</v>
      </c>
      <c r="N10" s="6">
        <v>96.8</v>
      </c>
    </row>
    <row r="11" spans="2:14" ht="18">
      <c r="B11" s="15">
        <v>35</v>
      </c>
      <c r="C11" s="11">
        <v>0.021</v>
      </c>
      <c r="D11" s="18">
        <v>0.071</v>
      </c>
      <c r="E11" s="23">
        <v>2.53</v>
      </c>
      <c r="F11" s="3">
        <v>8.59</v>
      </c>
      <c r="G11" s="23">
        <v>0.11</v>
      </c>
      <c r="H11" s="6">
        <v>0.38</v>
      </c>
      <c r="I11" s="12">
        <v>2.68</v>
      </c>
      <c r="J11" s="18">
        <v>9.09</v>
      </c>
      <c r="K11" s="23">
        <v>6.87</v>
      </c>
      <c r="L11" s="5">
        <v>23.6</v>
      </c>
      <c r="M11" s="34">
        <v>34.5</v>
      </c>
      <c r="N11" s="6">
        <v>116</v>
      </c>
    </row>
    <row r="12" spans="2:14" ht="18">
      <c r="B12" s="15">
        <v>50</v>
      </c>
      <c r="C12" s="11">
        <v>0.067</v>
      </c>
      <c r="D12" s="18">
        <v>0.23</v>
      </c>
      <c r="E12" s="23">
        <v>6.36</v>
      </c>
      <c r="F12" s="5">
        <v>21.8</v>
      </c>
      <c r="G12" s="23">
        <v>0.36</v>
      </c>
      <c r="H12" s="6">
        <v>1.22</v>
      </c>
      <c r="I12" s="12">
        <v>7.01</v>
      </c>
      <c r="J12" s="18">
        <v>23.4</v>
      </c>
      <c r="K12" s="24">
        <v>17.55</v>
      </c>
      <c r="L12" s="5">
        <v>58.6</v>
      </c>
      <c r="M12" s="34">
        <v>64.4</v>
      </c>
      <c r="N12" s="6">
        <v>214</v>
      </c>
    </row>
    <row r="13" spans="2:14" ht="18">
      <c r="B13" s="15">
        <v>55</v>
      </c>
      <c r="C13" s="11">
        <v>0.079</v>
      </c>
      <c r="D13" s="18">
        <v>0.27</v>
      </c>
      <c r="E13" s="23">
        <v>7.66</v>
      </c>
      <c r="F13" s="5">
        <v>26.3</v>
      </c>
      <c r="G13" s="23">
        <v>0.44</v>
      </c>
      <c r="H13" s="6">
        <v>1.49</v>
      </c>
      <c r="I13" s="12">
        <v>7.99</v>
      </c>
      <c r="J13" s="18">
        <v>26.7</v>
      </c>
      <c r="K13" s="24">
        <v>20</v>
      </c>
      <c r="L13" s="5">
        <v>66.8</v>
      </c>
      <c r="M13" s="34">
        <v>68.5</v>
      </c>
      <c r="N13" s="6">
        <v>228</v>
      </c>
    </row>
    <row r="14" spans="2:14" ht="18">
      <c r="B14" s="15">
        <v>60</v>
      </c>
      <c r="C14" s="11">
        <v>0.094</v>
      </c>
      <c r="D14" s="18">
        <v>0.32</v>
      </c>
      <c r="E14" s="23">
        <v>9.25</v>
      </c>
      <c r="F14" s="5">
        <v>31.7</v>
      </c>
      <c r="G14" s="23">
        <v>0.56</v>
      </c>
      <c r="H14" s="6">
        <v>1.88</v>
      </c>
      <c r="I14" s="12">
        <v>9.18</v>
      </c>
      <c r="J14" s="18">
        <v>30.6</v>
      </c>
      <c r="K14" s="24">
        <v>23.1</v>
      </c>
      <c r="L14" s="5">
        <v>76.8</v>
      </c>
      <c r="M14" s="34">
        <v>72.9</v>
      </c>
      <c r="N14" s="6">
        <v>242</v>
      </c>
    </row>
    <row r="15" spans="2:14" ht="18">
      <c r="B15" s="15">
        <v>65</v>
      </c>
      <c r="C15" s="11">
        <v>0.11</v>
      </c>
      <c r="D15" s="18">
        <v>0.37</v>
      </c>
      <c r="E15" s="24">
        <v>11</v>
      </c>
      <c r="F15" s="5">
        <v>37.5</v>
      </c>
      <c r="G15" s="23">
        <v>0.73</v>
      </c>
      <c r="H15" s="6">
        <v>2.44</v>
      </c>
      <c r="I15" s="31">
        <v>10.5</v>
      </c>
      <c r="J15" s="18">
        <v>35.1</v>
      </c>
      <c r="K15" s="24">
        <v>26.5</v>
      </c>
      <c r="L15" s="5">
        <v>88</v>
      </c>
      <c r="M15" s="34">
        <v>77.1</v>
      </c>
      <c r="N15" s="6">
        <v>256</v>
      </c>
    </row>
    <row r="16" spans="2:14" ht="18">
      <c r="B16" s="15">
        <v>70</v>
      </c>
      <c r="C16" s="11">
        <v>0.13</v>
      </c>
      <c r="D16" s="18">
        <v>0.42</v>
      </c>
      <c r="E16" s="24">
        <v>12.6</v>
      </c>
      <c r="F16" s="5">
        <v>42.6</v>
      </c>
      <c r="G16" s="23">
        <v>0.94</v>
      </c>
      <c r="H16" s="6">
        <v>3.15</v>
      </c>
      <c r="I16" s="31">
        <v>11.9</v>
      </c>
      <c r="J16" s="18">
        <v>39.6</v>
      </c>
      <c r="K16" s="24">
        <v>30</v>
      </c>
      <c r="L16" s="5">
        <v>99.8</v>
      </c>
      <c r="M16" s="34">
        <v>81.1</v>
      </c>
      <c r="N16" s="6">
        <v>269</v>
      </c>
    </row>
    <row r="17" spans="2:14" ht="18">
      <c r="B17" s="15">
        <v>75</v>
      </c>
      <c r="C17" s="11">
        <v>0.15</v>
      </c>
      <c r="D17" s="18">
        <v>0.49</v>
      </c>
      <c r="E17" s="24">
        <v>13.8</v>
      </c>
      <c r="F17" s="5">
        <v>46.4</v>
      </c>
      <c r="G17" s="23">
        <v>1.17</v>
      </c>
      <c r="H17" s="6">
        <v>3.92</v>
      </c>
      <c r="I17" s="31">
        <v>13</v>
      </c>
      <c r="J17" s="18">
        <v>43.4</v>
      </c>
      <c r="K17" s="24">
        <v>33.5</v>
      </c>
      <c r="L17" s="7">
        <v>111.3</v>
      </c>
      <c r="M17" s="34">
        <v>84.5</v>
      </c>
      <c r="N17" s="6">
        <v>281</v>
      </c>
    </row>
    <row r="18" spans="2:14" ht="18">
      <c r="B18" s="15">
        <v>80</v>
      </c>
      <c r="C18" s="11">
        <v>0.17</v>
      </c>
      <c r="D18" s="18">
        <v>0.57</v>
      </c>
      <c r="E18" s="24">
        <v>14.7</v>
      </c>
      <c r="F18" s="5">
        <v>49.2</v>
      </c>
      <c r="G18" s="23">
        <v>1.39</v>
      </c>
      <c r="H18" s="6">
        <v>4.63</v>
      </c>
      <c r="I18" s="31">
        <v>13.9</v>
      </c>
      <c r="J18" s="18">
        <v>46.4</v>
      </c>
      <c r="K18" s="24">
        <v>36.7</v>
      </c>
      <c r="L18" s="7">
        <v>122</v>
      </c>
      <c r="M18" s="34">
        <v>87.7</v>
      </c>
      <c r="N18" s="6">
        <v>291</v>
      </c>
    </row>
    <row r="19" spans="2:14" ht="18">
      <c r="B19" s="15">
        <v>85</v>
      </c>
      <c r="C19" s="12">
        <v>0.2</v>
      </c>
      <c r="D19" s="18">
        <v>0.66</v>
      </c>
      <c r="E19" s="24">
        <v>15.3</v>
      </c>
      <c r="F19" s="5">
        <v>51.4</v>
      </c>
      <c r="G19" s="23">
        <v>1.58</v>
      </c>
      <c r="H19" s="6">
        <v>5.25</v>
      </c>
      <c r="I19" s="31">
        <v>14.7</v>
      </c>
      <c r="J19" s="18">
        <v>48.7</v>
      </c>
      <c r="K19" s="24">
        <v>39.7</v>
      </c>
      <c r="L19" s="7">
        <v>132</v>
      </c>
      <c r="M19" s="24">
        <v>90.2</v>
      </c>
      <c r="N19" s="6">
        <v>300</v>
      </c>
    </row>
    <row r="20" spans="2:14" ht="18">
      <c r="B20" s="15">
        <v>90</v>
      </c>
      <c r="C20" s="11">
        <v>0.23</v>
      </c>
      <c r="D20" s="18">
        <v>0.75</v>
      </c>
      <c r="E20" s="24">
        <v>15.9</v>
      </c>
      <c r="F20" s="5">
        <v>53.3</v>
      </c>
      <c r="G20" s="23">
        <v>1.73</v>
      </c>
      <c r="H20" s="6">
        <v>5.77</v>
      </c>
      <c r="I20" s="31">
        <v>15.2</v>
      </c>
      <c r="J20" s="18">
        <v>50.6</v>
      </c>
      <c r="K20" s="24">
        <v>42.4</v>
      </c>
      <c r="L20" s="7">
        <v>141</v>
      </c>
      <c r="M20" s="34">
        <v>92.3</v>
      </c>
      <c r="N20" s="6">
        <v>307</v>
      </c>
    </row>
    <row r="21" spans="2:14" ht="18">
      <c r="B21" s="15">
        <v>95</v>
      </c>
      <c r="C21" s="11">
        <v>0.25</v>
      </c>
      <c r="D21" s="18">
        <v>0.84</v>
      </c>
      <c r="E21" s="24">
        <v>16.5</v>
      </c>
      <c r="F21" s="5">
        <v>55.2</v>
      </c>
      <c r="G21" s="23">
        <v>1.87</v>
      </c>
      <c r="H21" s="6">
        <v>6.23</v>
      </c>
      <c r="I21" s="31">
        <v>15.7</v>
      </c>
      <c r="J21" s="18">
        <v>52.2</v>
      </c>
      <c r="K21" s="24">
        <v>44.9</v>
      </c>
      <c r="L21" s="7">
        <v>149</v>
      </c>
      <c r="M21" s="34">
        <v>94.4</v>
      </c>
      <c r="N21" s="6">
        <v>314</v>
      </c>
    </row>
    <row r="22" spans="2:14" ht="18">
      <c r="B22" s="15">
        <v>100</v>
      </c>
      <c r="C22" s="11">
        <v>0.28</v>
      </c>
      <c r="D22" s="18">
        <v>0.92</v>
      </c>
      <c r="E22" s="24">
        <v>17</v>
      </c>
      <c r="F22" s="5">
        <v>57.1</v>
      </c>
      <c r="G22" s="23">
        <v>2.02</v>
      </c>
      <c r="H22" s="6">
        <v>6.72</v>
      </c>
      <c r="I22" s="31">
        <v>16.2</v>
      </c>
      <c r="J22" s="18">
        <v>53.8</v>
      </c>
      <c r="K22" s="24">
        <v>47.3</v>
      </c>
      <c r="L22" s="7">
        <v>157</v>
      </c>
      <c r="M22" s="34">
        <v>95.9</v>
      </c>
      <c r="N22" s="6">
        <v>319</v>
      </c>
    </row>
    <row r="23" spans="2:14" ht="18">
      <c r="B23" s="15">
        <v>105</v>
      </c>
      <c r="C23" s="11">
        <v>0.29</v>
      </c>
      <c r="D23" s="18">
        <v>0.97</v>
      </c>
      <c r="E23" s="24">
        <v>17.7</v>
      </c>
      <c r="F23" s="5">
        <v>59.1</v>
      </c>
      <c r="G23" s="23">
        <v>2.2</v>
      </c>
      <c r="H23" s="6">
        <v>7.33</v>
      </c>
      <c r="I23" s="31">
        <v>16.7</v>
      </c>
      <c r="J23" s="18">
        <v>55.6</v>
      </c>
      <c r="K23" s="24">
        <v>49.6</v>
      </c>
      <c r="L23" s="7">
        <v>165</v>
      </c>
      <c r="M23" s="34">
        <v>98.3</v>
      </c>
      <c r="N23" s="6">
        <v>327</v>
      </c>
    </row>
    <row r="24" spans="2:14" ht="18">
      <c r="B24" s="15">
        <v>110</v>
      </c>
      <c r="C24" s="12">
        <v>0.3</v>
      </c>
      <c r="D24" s="19">
        <v>1</v>
      </c>
      <c r="E24" s="24">
        <v>18.3</v>
      </c>
      <c r="F24" s="5">
        <v>61</v>
      </c>
      <c r="G24" s="23">
        <v>2.42</v>
      </c>
      <c r="H24" s="3">
        <v>8.06</v>
      </c>
      <c r="I24" s="31">
        <v>17.3</v>
      </c>
      <c r="J24" s="28">
        <v>57.4</v>
      </c>
      <c r="K24" s="24">
        <v>51.9</v>
      </c>
      <c r="L24" s="7">
        <v>172</v>
      </c>
      <c r="M24" s="35">
        <v>100</v>
      </c>
      <c r="N24" s="7">
        <v>333</v>
      </c>
    </row>
    <row r="25" spans="2:14" ht="18">
      <c r="B25" s="15">
        <v>115</v>
      </c>
      <c r="C25" s="12">
        <v>0.3</v>
      </c>
      <c r="D25" s="18">
        <v>1.01</v>
      </c>
      <c r="E25" s="24">
        <v>18.8</v>
      </c>
      <c r="F25" s="5">
        <v>62.8</v>
      </c>
      <c r="G25" s="23">
        <v>2.68</v>
      </c>
      <c r="H25" s="6">
        <v>8.91</v>
      </c>
      <c r="I25" s="31">
        <v>17.9</v>
      </c>
      <c r="J25" s="28">
        <v>59.4</v>
      </c>
      <c r="K25" s="24">
        <v>54</v>
      </c>
      <c r="L25" s="7">
        <v>179</v>
      </c>
      <c r="M25" s="35">
        <v>101</v>
      </c>
      <c r="N25" s="6">
        <v>336</v>
      </c>
    </row>
    <row r="26" spans="2:14" ht="18">
      <c r="B26" s="15">
        <v>120</v>
      </c>
      <c r="C26" s="12">
        <v>0.3</v>
      </c>
      <c r="D26" s="18">
        <v>1.02</v>
      </c>
      <c r="E26" s="24">
        <v>19.3</v>
      </c>
      <c r="F26" s="5">
        <v>64.3</v>
      </c>
      <c r="G26" s="23">
        <v>2.96</v>
      </c>
      <c r="H26" s="6">
        <v>9.84</v>
      </c>
      <c r="I26" s="31">
        <v>18.4</v>
      </c>
      <c r="J26" s="28">
        <v>61.3</v>
      </c>
      <c r="K26" s="24">
        <v>56.1</v>
      </c>
      <c r="L26" s="7">
        <v>186</v>
      </c>
      <c r="M26" s="35">
        <v>103</v>
      </c>
      <c r="N26" s="6">
        <v>342</v>
      </c>
    </row>
    <row r="27" spans="2:14" ht="18">
      <c r="B27" s="15">
        <v>125</v>
      </c>
      <c r="C27" s="11">
        <v>0.31</v>
      </c>
      <c r="D27" s="18">
        <v>1.02</v>
      </c>
      <c r="E27" s="24">
        <v>19.7</v>
      </c>
      <c r="F27" s="5">
        <v>65.6</v>
      </c>
      <c r="G27" s="23">
        <v>3.24</v>
      </c>
      <c r="H27" s="5">
        <v>10.79</v>
      </c>
      <c r="I27" s="31">
        <v>19</v>
      </c>
      <c r="J27" s="28">
        <v>63</v>
      </c>
      <c r="K27" s="24">
        <v>58.1</v>
      </c>
      <c r="L27" s="7">
        <v>193</v>
      </c>
      <c r="M27" s="34">
        <v>105</v>
      </c>
      <c r="N27" s="6">
        <v>350</v>
      </c>
    </row>
    <row r="28" spans="2:14" ht="18">
      <c r="B28" s="15">
        <v>130</v>
      </c>
      <c r="C28" s="11">
        <v>0.31</v>
      </c>
      <c r="D28" s="18">
        <v>1.04</v>
      </c>
      <c r="E28" s="24">
        <v>20.1</v>
      </c>
      <c r="F28" s="5">
        <v>66.8</v>
      </c>
      <c r="G28" s="23">
        <v>3.51</v>
      </c>
      <c r="H28" s="5">
        <v>11.67</v>
      </c>
      <c r="I28" s="31">
        <v>19.5</v>
      </c>
      <c r="J28" s="28">
        <v>64.7</v>
      </c>
      <c r="K28" s="24">
        <v>60</v>
      </c>
      <c r="L28" s="7">
        <v>199</v>
      </c>
      <c r="M28" s="34">
        <v>107</v>
      </c>
      <c r="N28" s="6">
        <v>356</v>
      </c>
    </row>
    <row r="29" spans="2:14" ht="18">
      <c r="B29" s="15">
        <v>135</v>
      </c>
      <c r="C29" s="11">
        <v>0.32</v>
      </c>
      <c r="D29" s="18">
        <v>1.06</v>
      </c>
      <c r="E29" s="24">
        <v>20.4</v>
      </c>
      <c r="F29" s="5">
        <v>67.8</v>
      </c>
      <c r="G29" s="23">
        <v>3.76</v>
      </c>
      <c r="H29" s="5">
        <v>12.51</v>
      </c>
      <c r="I29" s="31">
        <v>19.9</v>
      </c>
      <c r="J29" s="28">
        <v>66.1</v>
      </c>
      <c r="K29" s="24">
        <v>61.8</v>
      </c>
      <c r="L29" s="7">
        <v>205</v>
      </c>
      <c r="M29" s="34">
        <v>110</v>
      </c>
      <c r="N29" s="6">
        <v>365</v>
      </c>
    </row>
    <row r="30" spans="2:14" ht="18">
      <c r="B30" s="15">
        <v>140</v>
      </c>
      <c r="C30" s="11">
        <v>0.32</v>
      </c>
      <c r="D30" s="18">
        <v>1.09</v>
      </c>
      <c r="E30" s="24">
        <v>20.7</v>
      </c>
      <c r="F30" s="5">
        <v>68.8</v>
      </c>
      <c r="G30" s="23">
        <v>4.01</v>
      </c>
      <c r="H30" s="5">
        <v>13.34</v>
      </c>
      <c r="I30" s="31">
        <v>20.3</v>
      </c>
      <c r="J30" s="28">
        <v>67.6</v>
      </c>
      <c r="K30" s="24">
        <v>63.7</v>
      </c>
      <c r="L30" s="7">
        <v>212</v>
      </c>
      <c r="M30" s="34">
        <v>112</v>
      </c>
      <c r="N30" s="6">
        <v>372</v>
      </c>
    </row>
    <row r="31" spans="2:14" ht="18">
      <c r="B31" s="15">
        <v>145</v>
      </c>
      <c r="C31" s="11">
        <v>0.33</v>
      </c>
      <c r="D31" s="18">
        <v>1.13</v>
      </c>
      <c r="E31" s="24">
        <v>21</v>
      </c>
      <c r="F31" s="5">
        <v>69.9</v>
      </c>
      <c r="G31" s="23">
        <v>4.28</v>
      </c>
      <c r="H31" s="5">
        <v>14.23</v>
      </c>
      <c r="I31" s="31">
        <v>20.8</v>
      </c>
      <c r="J31" s="28">
        <v>69</v>
      </c>
      <c r="K31" s="24">
        <v>65.6</v>
      </c>
      <c r="L31" s="7">
        <v>218</v>
      </c>
      <c r="M31" s="34">
        <v>113</v>
      </c>
      <c r="N31" s="6">
        <v>377</v>
      </c>
    </row>
    <row r="32" spans="2:14" ht="18.75" thickBot="1">
      <c r="B32" s="16">
        <v>150</v>
      </c>
      <c r="C32" s="13">
        <v>0.34</v>
      </c>
      <c r="D32" s="20">
        <v>1.18</v>
      </c>
      <c r="E32" s="25">
        <v>21.4</v>
      </c>
      <c r="F32" s="26">
        <v>71</v>
      </c>
      <c r="G32" s="38">
        <v>4.61</v>
      </c>
      <c r="H32" s="26">
        <v>15.32</v>
      </c>
      <c r="I32" s="32">
        <v>21.2</v>
      </c>
      <c r="J32" s="29">
        <v>70.5</v>
      </c>
      <c r="K32" s="25">
        <v>67.3</v>
      </c>
      <c r="L32" s="39">
        <v>224</v>
      </c>
      <c r="M32" s="36">
        <v>115</v>
      </c>
      <c r="N32" s="8">
        <v>383</v>
      </c>
    </row>
  </sheetData>
  <sheetProtection/>
  <mergeCells count="7">
    <mergeCell ref="K7:L7"/>
    <mergeCell ref="M7:N7"/>
    <mergeCell ref="C7:D7"/>
    <mergeCell ref="B7:B8"/>
    <mergeCell ref="E7:F7"/>
    <mergeCell ref="G7:H7"/>
    <mergeCell ref="I7:J7"/>
  </mergeCells>
  <printOptions/>
  <pageMargins left="1.08" right="0.75" top="1" bottom="1" header="0.52" footer="0.51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B2" sqref="B2"/>
    </sheetView>
  </sheetViews>
  <sheetFormatPr defaultColWidth="8.875" defaultRowHeight="13.5"/>
  <cols>
    <col min="1" max="1" width="5.00390625" style="0" customWidth="1"/>
    <col min="2" max="2" width="8.875" style="0" customWidth="1"/>
    <col min="3" max="3" width="6.625" style="0" customWidth="1"/>
    <col min="4" max="4" width="13.125" style="0" customWidth="1"/>
    <col min="5" max="5" width="10.375" style="0" customWidth="1"/>
    <col min="6" max="6" width="11.50390625" style="0" customWidth="1"/>
    <col min="7" max="11" width="6.625" style="0" customWidth="1"/>
  </cols>
  <sheetData>
    <row r="2" ht="16.5">
      <c r="B2" t="s">
        <v>23</v>
      </c>
    </row>
    <row r="3" ht="16.5">
      <c r="C3" t="s">
        <v>24</v>
      </c>
    </row>
    <row r="4" ht="18" thickBot="1"/>
    <row r="5" spans="3:6" ht="16.5">
      <c r="C5" s="76" t="s">
        <v>25</v>
      </c>
      <c r="D5" s="79" t="s">
        <v>32</v>
      </c>
      <c r="E5" s="82" t="s">
        <v>9</v>
      </c>
      <c r="F5" s="85" t="s">
        <v>10</v>
      </c>
    </row>
    <row r="6" spans="3:6" ht="16.5">
      <c r="C6" s="77"/>
      <c r="D6" s="80"/>
      <c r="E6" s="83"/>
      <c r="F6" s="86"/>
    </row>
    <row r="7" spans="3:6" ht="24.75" customHeight="1" thickBot="1">
      <c r="C7" s="78"/>
      <c r="D7" s="81"/>
      <c r="E7" s="84"/>
      <c r="F7" s="87"/>
    </row>
    <row r="8" spans="3:6" ht="16.5">
      <c r="C8" s="43">
        <v>25</v>
      </c>
      <c r="D8" s="60">
        <f>(-1.3335+0.004385*C8*C8)/60*1000</f>
        <v>23.452083333333334</v>
      </c>
      <c r="E8" s="54" t="s">
        <v>12</v>
      </c>
      <c r="F8" s="42">
        <f>D8*0.295</f>
        <v>6.918364583333333</v>
      </c>
    </row>
    <row r="9" spans="3:6" ht="16.5">
      <c r="C9" s="44">
        <v>30</v>
      </c>
      <c r="D9" s="61">
        <f>(-1.3335+0.004385*C9*C9)/60*1000</f>
        <v>43.55</v>
      </c>
      <c r="E9" s="50">
        <v>0.416</v>
      </c>
      <c r="F9" s="40">
        <f>E9*D9</f>
        <v>18.116799999999998</v>
      </c>
    </row>
    <row r="10" spans="3:6" ht="16.5">
      <c r="C10" s="44">
        <v>35</v>
      </c>
      <c r="D10" s="61">
        <f>(-1.3335+0.004385*C10*C10)/60*1000</f>
        <v>67.30208333333333</v>
      </c>
      <c r="E10" s="54" t="s">
        <v>13</v>
      </c>
      <c r="F10" s="40">
        <f>D10*0.624</f>
        <v>41.9965</v>
      </c>
    </row>
    <row r="11" spans="3:6" ht="16.5">
      <c r="C11" s="44">
        <v>50</v>
      </c>
      <c r="D11" s="61">
        <f>(1.222-0.0566*C11+0.00122*C11*C11-0.000003136*C11*C11*C11)/60*1000</f>
        <v>17.499999999999996</v>
      </c>
      <c r="E11" s="50">
        <v>1.106</v>
      </c>
      <c r="F11" s="40">
        <f>E11*D11</f>
        <v>19.354999999999997</v>
      </c>
    </row>
    <row r="12" spans="3:8" ht="16.5">
      <c r="C12" s="44">
        <v>55</v>
      </c>
      <c r="D12" s="61">
        <f aca="true" t="shared" si="0" ref="D12:D31">(1.222-0.0566*C12+0.00122*C12*C12-0.000003136*C12*C12*C12)/60*1000</f>
        <v>21.295799999999993</v>
      </c>
      <c r="E12" s="55" t="s">
        <v>14</v>
      </c>
      <c r="F12" s="40">
        <f>D12*1.22</f>
        <v>25.98087599999999</v>
      </c>
      <c r="H12" s="49"/>
    </row>
    <row r="13" spans="3:6" ht="16.5">
      <c r="C13" s="44">
        <v>60</v>
      </c>
      <c r="D13" s="61">
        <f t="shared" si="0"/>
        <v>25.677066666666676</v>
      </c>
      <c r="E13" s="50">
        <v>1.308</v>
      </c>
      <c r="F13" s="40">
        <f>E13*D13</f>
        <v>33.585603200000016</v>
      </c>
    </row>
    <row r="14" spans="3:6" ht="16.5">
      <c r="C14" s="44">
        <v>65</v>
      </c>
      <c r="D14" s="61">
        <f t="shared" si="0"/>
        <v>30.604599999999994</v>
      </c>
      <c r="E14" s="54" t="s">
        <v>15</v>
      </c>
      <c r="F14" s="40">
        <f>D14*1.367</f>
        <v>41.83648819999999</v>
      </c>
    </row>
    <row r="15" spans="3:6" ht="16.5">
      <c r="C15" s="44">
        <v>70</v>
      </c>
      <c r="D15" s="61">
        <f t="shared" si="0"/>
        <v>36.03919999999999</v>
      </c>
      <c r="E15" s="50">
        <v>1.407</v>
      </c>
      <c r="F15" s="40">
        <f>E15*D15</f>
        <v>50.70715439999998</v>
      </c>
    </row>
    <row r="16" spans="3:11" ht="16.5">
      <c r="C16" s="44">
        <v>75</v>
      </c>
      <c r="D16" s="61">
        <f t="shared" si="0"/>
        <v>41.94166666666666</v>
      </c>
      <c r="E16" s="54" t="s">
        <v>16</v>
      </c>
      <c r="F16" s="40">
        <f>D16*1.424</f>
        <v>59.724933333333325</v>
      </c>
      <c r="K16" s="52"/>
    </row>
    <row r="17" spans="3:6" ht="16.5">
      <c r="C17" s="44">
        <v>80</v>
      </c>
      <c r="D17" s="61">
        <f t="shared" si="0"/>
        <v>48.27280000000001</v>
      </c>
      <c r="E17" s="50">
        <v>1.433</v>
      </c>
      <c r="F17" s="40">
        <f aca="true" t="shared" si="1" ref="F17:F31">E17*D17</f>
        <v>69.17492240000001</v>
      </c>
    </row>
    <row r="18" spans="3:6" ht="16.5">
      <c r="C18" s="44">
        <v>85</v>
      </c>
      <c r="D18" s="61">
        <f t="shared" si="0"/>
        <v>54.99340000000001</v>
      </c>
      <c r="E18" s="50">
        <v>1.433</v>
      </c>
      <c r="F18" s="40">
        <f t="shared" si="1"/>
        <v>78.80554220000002</v>
      </c>
    </row>
    <row r="19" spans="3:6" ht="16.5">
      <c r="C19" s="44">
        <v>90</v>
      </c>
      <c r="D19" s="61">
        <f t="shared" si="0"/>
        <v>62.06426666666666</v>
      </c>
      <c r="E19" s="50">
        <v>1.433</v>
      </c>
      <c r="F19" s="40">
        <f t="shared" si="1"/>
        <v>88.93809413333332</v>
      </c>
    </row>
    <row r="20" spans="3:6" ht="16.5">
      <c r="C20" s="44">
        <v>95</v>
      </c>
      <c r="D20" s="61">
        <f t="shared" si="0"/>
        <v>69.44619999999999</v>
      </c>
      <c r="E20" s="50">
        <v>1.433</v>
      </c>
      <c r="F20" s="40">
        <f t="shared" si="1"/>
        <v>99.51640459999999</v>
      </c>
    </row>
    <row r="21" spans="3:6" ht="16.5">
      <c r="C21" s="44">
        <v>100</v>
      </c>
      <c r="D21" s="61">
        <f t="shared" si="0"/>
        <v>77.09999999999997</v>
      </c>
      <c r="E21" s="50">
        <v>1.433</v>
      </c>
      <c r="F21" s="40">
        <f t="shared" si="1"/>
        <v>110.48429999999996</v>
      </c>
    </row>
    <row r="22" spans="3:6" ht="16.5">
      <c r="C22" s="44">
        <v>105</v>
      </c>
      <c r="D22" s="61">
        <f t="shared" si="0"/>
        <v>84.98646666666666</v>
      </c>
      <c r="E22" s="50">
        <v>1.433</v>
      </c>
      <c r="F22" s="40">
        <f t="shared" si="1"/>
        <v>121.78560673333332</v>
      </c>
    </row>
    <row r="23" spans="3:6" ht="16.5">
      <c r="C23" s="44">
        <v>110</v>
      </c>
      <c r="D23" s="61">
        <f t="shared" si="0"/>
        <v>93.06639999999997</v>
      </c>
      <c r="E23" s="50">
        <v>1.433</v>
      </c>
      <c r="F23" s="40">
        <f t="shared" si="1"/>
        <v>133.36415119999995</v>
      </c>
    </row>
    <row r="24" spans="3:6" ht="16.5">
      <c r="C24" s="44">
        <v>115</v>
      </c>
      <c r="D24" s="61">
        <f t="shared" si="0"/>
        <v>101.3006</v>
      </c>
      <c r="E24" s="50">
        <v>1.433</v>
      </c>
      <c r="F24" s="40">
        <f t="shared" si="1"/>
        <v>145.1637598</v>
      </c>
    </row>
    <row r="25" spans="3:6" ht="16.5">
      <c r="C25" s="44">
        <v>120</v>
      </c>
      <c r="D25" s="61">
        <f t="shared" si="0"/>
        <v>109.6498666666667</v>
      </c>
      <c r="E25" s="50">
        <v>1.433</v>
      </c>
      <c r="F25" s="40">
        <f t="shared" si="1"/>
        <v>157.12825893333337</v>
      </c>
    </row>
    <row r="26" spans="3:6" ht="16.5">
      <c r="C26" s="44">
        <v>125</v>
      </c>
      <c r="D26" s="61">
        <f t="shared" si="0"/>
        <v>118.075</v>
      </c>
      <c r="E26" s="50">
        <v>1.433</v>
      </c>
      <c r="F26" s="40">
        <f t="shared" si="1"/>
        <v>169.20147500000002</v>
      </c>
    </row>
    <row r="27" spans="3:6" ht="16.5">
      <c r="C27" s="44">
        <v>130</v>
      </c>
      <c r="D27" s="61">
        <f t="shared" si="0"/>
        <v>126.53679999999997</v>
      </c>
      <c r="E27" s="50">
        <v>1.433</v>
      </c>
      <c r="F27" s="40">
        <f t="shared" si="1"/>
        <v>181.32723439999995</v>
      </c>
    </row>
    <row r="28" spans="3:6" ht="16.5">
      <c r="C28" s="44">
        <v>135</v>
      </c>
      <c r="D28" s="61">
        <f t="shared" si="0"/>
        <v>134.99606666666662</v>
      </c>
      <c r="E28" s="50">
        <v>1.433</v>
      </c>
      <c r="F28" s="40">
        <f t="shared" si="1"/>
        <v>193.44936353333327</v>
      </c>
    </row>
    <row r="29" spans="3:6" ht="16.5">
      <c r="C29" s="44">
        <v>140</v>
      </c>
      <c r="D29" s="61">
        <f t="shared" si="0"/>
        <v>143.4135999999999</v>
      </c>
      <c r="E29" s="50">
        <v>1.433</v>
      </c>
      <c r="F29" s="40">
        <f t="shared" si="1"/>
        <v>205.51168879999986</v>
      </c>
    </row>
    <row r="30" spans="3:6" ht="16.5">
      <c r="C30" s="44">
        <v>145</v>
      </c>
      <c r="D30" s="61">
        <f t="shared" si="0"/>
        <v>151.7502</v>
      </c>
      <c r="E30" s="50">
        <v>1.433</v>
      </c>
      <c r="F30" s="40">
        <f t="shared" si="1"/>
        <v>217.4580366</v>
      </c>
    </row>
    <row r="31" spans="3:6" ht="18" thickBot="1">
      <c r="C31" s="45">
        <v>150</v>
      </c>
      <c r="D31" s="62">
        <f t="shared" si="0"/>
        <v>159.96666666666664</v>
      </c>
      <c r="E31" s="51">
        <v>1.433</v>
      </c>
      <c r="F31" s="41">
        <f t="shared" si="1"/>
        <v>229.2322333333333</v>
      </c>
    </row>
    <row r="33" spans="2:6" ht="16.5">
      <c r="B33" s="56" t="s">
        <v>17</v>
      </c>
      <c r="C33" s="75" t="s">
        <v>26</v>
      </c>
      <c r="D33" s="75"/>
      <c r="E33" s="75"/>
      <c r="F33" s="75"/>
    </row>
    <row r="34" spans="2:6" ht="16.5">
      <c r="B34" s="57"/>
      <c r="C34" s="75"/>
      <c r="D34" s="75"/>
      <c r="E34" s="75"/>
      <c r="F34" s="75"/>
    </row>
    <row r="35" spans="2:8" ht="57.75" customHeight="1">
      <c r="B35" s="57"/>
      <c r="C35" s="75"/>
      <c r="D35" s="75"/>
      <c r="E35" s="75"/>
      <c r="F35" s="75"/>
      <c r="H35" s="53"/>
    </row>
    <row r="36" spans="2:6" ht="16.5">
      <c r="B36" s="56" t="s">
        <v>18</v>
      </c>
      <c r="C36" s="57" t="s">
        <v>11</v>
      </c>
      <c r="D36" s="57"/>
      <c r="E36" s="57"/>
      <c r="F36" s="57"/>
    </row>
    <row r="37" spans="2:6" ht="16.5">
      <c r="B37" s="56" t="s">
        <v>19</v>
      </c>
      <c r="C37" s="57" t="s">
        <v>20</v>
      </c>
      <c r="D37" s="57"/>
      <c r="E37" s="57"/>
      <c r="F37" s="57"/>
    </row>
  </sheetData>
  <sheetProtection/>
  <mergeCells count="5">
    <mergeCell ref="C33:F35"/>
    <mergeCell ref="C5:C7"/>
    <mergeCell ref="D5:D7"/>
    <mergeCell ref="E5:E7"/>
    <mergeCell ref="F5:F7"/>
  </mergeCells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2011-05-16T06:51:48Z</cp:lastPrinted>
  <dcterms:created xsi:type="dcterms:W3CDTF">2001-07-12T03:41:41Z</dcterms:created>
  <dcterms:modified xsi:type="dcterms:W3CDTF">2011-06-14T11:27:40Z</dcterms:modified>
  <cp:category/>
  <cp:version/>
  <cp:contentType/>
  <cp:contentStatus/>
</cp:coreProperties>
</file>